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10" documentId="8_{8E0BB2AE-A3DD-4F92-B8AE-7A7288B43F21}" xr6:coauthVersionLast="47" xr6:coauthVersionMax="47" xr10:uidLastSave="{46E4652A-52E0-4085-AA3F-0F94F2A8692E}"/>
  <bookViews>
    <workbookView xWindow="-110" yWindow="-110" windowWidth="22780" windowHeight="1454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E37" i="15" s="1"/>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<sst xmlns="http://schemas.openxmlformats.org/spreadsheetml/2006/main" count="583" uniqueCount="300">
  <si>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</si>
  <si>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</si>
  <si>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</si>
  <si>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</si>
  <si>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</si>
  <si>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</si>
  <si>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</si>
  <si>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</si>
  <si>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</si>
  <si>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</si>
  <si>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</si>
  <si>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</si>
  <si>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</si>
  <si>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</si>
  <si>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</si>
  <si>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</si>
  <si>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</si>
  <si>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</si>
  <si>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</si>
  <si>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</si>
  <si>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</si>
  <si>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</si>
  <si>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</si>
  <si>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</si>
  <si>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</si>
  <si>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</si>
  <si>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</si>
  <si>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</si>
  <si>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</si>
  <si>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</si>
  <si>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</si>
  <si>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</si>
  <si>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</si>
  <si>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</si>
  <si>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</si>
  <si>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</si>
  <si>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</si>
  <si>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</si>
  <si>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</si>
  <si>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</si>
  <si>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</si>
  <si>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</si>
  <si>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</si>
  <si>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</si>
  <si>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</si>
  <si>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</si>
  <si>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</si>
  <si>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</si>
  <si>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</si>
  <si>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</si>
  <si>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</si>
  <si>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</si>
  <si>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</si>
  <si>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</si>
  <si>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</si>
  <si>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</si>
  <si>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</si>
  <si>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</si>
  <si>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</si>
  <si>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</si>
  <si>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</si>
  <si>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</si>
  <si>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</si>
  <si>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</si>
  <si>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</si>
  <si>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</si>
  <si>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</si>
  <si>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</si>
  <si>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</si>
  <si>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</si>
  <si>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</si>
  <si>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</si>
  <si>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</si>
  <si>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</si>
  <si>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</si>
  <si>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</si>
  <si>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</si>
  <si>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</si>
  <si>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</si>
  <si>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</si>
  <si>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</si>
  <si>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</si>
  <si>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</si>
  <si>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</si>
  <si>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</si>
  <si>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</si>
  <si>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</si>
  <si>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</si>
  <si>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</si>
  <si>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</si>
  <si>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</si>
  <si>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</si>
  <si>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</si>
  <si>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</si>
  <si>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</si>
  <si>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</si>
  <si>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</si>
  <si>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</si>
  <si>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</si>
  <si>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</si>
  <si>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</si>
  <si>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</si>
  <si>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</si>
  <si>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</si>
  <si>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</si>
  <si>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</si>
  <si>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</si>
  <si>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</si>
  <si>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</si>
  <si>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</si>
  <si>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</si>
  <si>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</si>
  <si>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</si>
  <si>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</si>
  <si>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</si>
  <si>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</si>
  <si>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</si>
  <si>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</si>
  <si>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</si>
  <si>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</si>
  <si>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</si>
  <si>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</si>
  <si>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</si>
  <si>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</si>
  <si>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</si>
  <si>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</si>
  <si>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</si>
  <si>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</si>
  <si>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</si>
  <si>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</si>
  <si>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</si>
  <si>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</si>
  <si>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</si>
  <si>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</si>
  <si>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</si>
  <si>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</si>
  <si>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</si>
  <si>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</si>
  <si>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</si>
  <si>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</si>
  <si>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</si>
  <si>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</si>
  <si>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</si>
  <si>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</si>
  <si>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</si>
  <si>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</si>
  <si>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</si>
  <si>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</si>
  <si>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</si>
  <si>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</si>
  <si>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</si>
  <si>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</si>
  <si>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</si>
  <si>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</si>
  <si>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</si>
  <si>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</si>
  <si>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</si>
  <si>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</si>
  <si>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</si>
  <si>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</si>
  <si>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</si>
  <si>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</si>
  <si>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</si>
  <si>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</si>
  <si>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</si>
  <si>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</si>
  <si>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</si>
  <si>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</si>
  <si>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</si>
  <si>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</si>
  <si>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</si>
  <si>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</si>
  <si>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</si>
  <si>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</si>
  <si>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</si>
  <si>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</si>
  <si>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</si>
  <si>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</si>
  <si>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</si>
  <si>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</si>
  <si>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</si>
  <si>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</si>
  <si>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</si>
  <si>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</si>
  <si>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</si>
  <si>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</si>
  <si>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</si>
  <si>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</si>
  <si>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</si>
  <si>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</si>
  <si>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</si>
  <si>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</si>
  <si>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</si>
  <si>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</si>
  <si>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</si>
  <si>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</si>
  <si>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</si>
  <si>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</si>
  <si>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</si>
  <si>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</si>
  <si>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</si>
  <si>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</si>
  <si>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</si>
  <si>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</si>
  <si>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</si>
  <si>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</si>
  <si>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</si>
  <si>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</si>
  <si>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</si>
  <si>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</si>
  <si>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</si>
  <si>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</si>
  <si>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</si>
  <si>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</si>
  <si>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</si>
  <si>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</si>
  <si>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</si>
  <si>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</si>
  <si>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</si>
  <si>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</si>
  <si>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</si>
  <si>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</si>
  <si>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</si>
  <si>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</si>
  <si>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</si>
  <si>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</si>
  <si>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</si>
  <si>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</si>
  <si>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</si>
  <si>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</si>
  <si>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</si>
  <si>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</si>
  <si>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</si>
  <si>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</si>
  <si>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</si>
  <si>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</si>
  <si>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</si>
  <si>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</si>
  <si>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</si>
  <si>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</si>
  <si>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</si>
  <si>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</si>
  <si>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</si>
  <si>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</si>
  <si>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</si>
  <si>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</si>
  <si>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</si>
  <si>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</si>
  <si>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</si>
  <si>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</si>
  <si>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</si>
  <si>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</si>
  <si>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</si>
  <si>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</si>
  <si>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</si>
  <si>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</si>
  <si>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</si>
  <si>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</si>
  <si>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</si>
  <si>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</si>
  <si>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</si>
  <si>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</si>
  <si>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</si>
  <si>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</si>
  <si>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</si>
  <si>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</si>
  <si>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</si>
  <si>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</si>
  <si>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</si>
  <si>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</si>
  <si>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</si>
  <si>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</si>
  <si>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</si>
  <si>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</si>
  <si>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</si>
  <si>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</si>
  <si>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</si>
  <si>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</si>
  <si>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</si>
  <si>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</si>
  <si>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</si>
  <si>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</si>
  <si>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eigenlijk alleen als er gewassen wordt (hetgeen noodzakelijk is voor toepassing terug in beton)</t>
  </si>
  <si>
    <t xml:space="preserve"> ' 0270-reC&amp;Breken, per kg steenachtig (o.b.v. SBK Breken steenachtig MRPI)</t>
  </si>
  <si>
    <t>geen</t>
  </si>
  <si>
    <t>'Grind 4-32, in en nabij Nederland, geproduceerd door Cascade-leden, A1-A3, cat. 2, (07-2028)</t>
  </si>
  <si>
    <t>dichtheid</t>
  </si>
  <si>
    <t>economische waarde</t>
  </si>
  <si>
    <t>ja, doorgaans grind of zand vervanging als toeslagmateriaal in beton of als funderingsmateriaal.</t>
  </si>
  <si>
    <t>ja, er is voldoende markt voor betongranulaat.</t>
  </si>
  <si>
    <t>ja, na breken en fractioneren en wanneer betonganulaat voldoet aan de BRL 2506 is dit toepasbaar in beton, wegenbouw, grondbouw en werken.</t>
  </si>
  <si>
    <t>Recycling granulaten uit steenachtig afvalstromen: Regeling No. IENM/BSK-2015/18222 van 5 Februari 2015</t>
  </si>
  <si>
    <t>volgens NL-PCR beton</t>
  </si>
  <si>
    <t>beton</t>
  </si>
  <si>
    <t>technische prestatie en prijs gelijk aan primaire toeslagmaterialen</t>
  </si>
  <si>
    <t>GWW</t>
  </si>
  <si>
    <t>De gemiddelde praktijk is laten zitten, enkel wanneer er grootschalig wordt herontwikkeld blijkt de fundering soms problematisch en dient te worden verwijderd. Hierbij wordt dan het bovenste deel verwijderd of in enkele gevallen wordt de hele funderingspaal getrokken.</t>
  </si>
  <si>
    <t>Heipalen in de vrije ruimte</t>
  </si>
  <si>
    <t xml:space="preserve"> 'in zowel de EN 16575, als ook de NL PCR beton is het EOL beschreven als alles dat nodig om te voldoen aan  IENM/BSK-2015/18222.
Het einde afvalpunt moet gelijk zijn voor zowel de latere toepassing in nieuw beton als voor een funderingslaag onder de weg. Voor beide stromen geldt dat het beton hiervoor gebroken moet worden en vervolgens moet worden verwerkt tot granulaat. Het punt 'einde afval' ligt bij het punt: gebroken betongranulaat, opgeslagen in depot, gereed voor levering.</t>
  </si>
  <si>
    <t>in enkele gevallen is verwijderen noodzakelijk. Inschatting Betonhuis.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</si>
</sst>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23424" y="15287625"/>
          <a:ext cx="4640581" cy="4229735"/>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26599" y="15284450"/>
          <a:ext cx="4637406" cy="4232910"/>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159032</xdr:colOff>
      <xdr:row>79</xdr:row>
      <xdr:rowOff>75546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topLeftCell="A11" zoomScale="145" zoomScaleNormal="145" workbookViewId="0">
      <selection activeCell="F36" sqref="F36"/>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11</v>
      </c>
      <c r="G8" s="3" t="s">
        <v>3</v>
      </c>
      <c r="H8" s="2" t="s">
        <v>9</v>
      </c>
      <c r="I8" s="3"/>
    </row>
    <row r="9" spans="2:25" ht="10.5" thickTop="1">
      <c r="D9" s="3"/>
      <c r="E9" s="3" t="s">
        <v>10</v>
      </c>
      <c r="F9" s="2" t="s">
        <v>293</v>
      </c>
      <c r="G9" s="3" t="s">
        <v>3</v>
      </c>
      <c r="H9" s="2" t="s">
        <v>9</v>
      </c>
      <c r="I9" s="3"/>
    </row>
    <row r="10" spans="2:25">
      <c r="D10" s="3"/>
      <c r="E10" s="3" t="s">
        <v>11</v>
      </c>
      <c r="F10" s="81" t="s">
        <v>297</v>
      </c>
      <c r="G10" s="3" t="s">
        <v>3</v>
      </c>
      <c r="H10" s="2" t="s">
        <v>9</v>
      </c>
      <c r="I10" s="3"/>
    </row>
    <row r="11" spans="2:25">
      <c r="D11" s="3"/>
      <c r="E11" s="3" t="s">
        <v>12</v>
      </c>
      <c r="F11" s="67" t="str">
        <f>'SP 1 Verdeling EOL'!G46</f>
        <v>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0.97</v>
      </c>
      <c r="G15" s="3" t="s">
        <v>17</v>
      </c>
      <c r="H15" s="67" t="str">
        <f>'SP 1 Verdeling EOL'!H53</f>
        <v>De gemiddelde praktijk is laten zitten, enkel wanneer er grootschalig wordt herontwikkeld blijkt de fundering soms problematisch en dient te worden verwijderd. Hierbij wordt dan het bovenste deel verwijderd of in enkele gevallen wordt de hele funderingspaal getrokken.</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0.03</v>
      </c>
      <c r="G18" s="3" t="s">
        <v>17</v>
      </c>
      <c r="H18" s="2" t="s">
        <v>22</v>
      </c>
      <c r="I18" s="9" t="s">
        <v>23</v>
      </c>
    </row>
    <row r="19" spans="4:9">
      <c r="E19" s="3" t="s">
        <v>25</v>
      </c>
      <c r="F19" s="75">
        <f>'SP 2 EOL efficientie '!E34</f>
        <v>0</v>
      </c>
      <c r="G19" s="3" t="s">
        <v>17</v>
      </c>
      <c r="H19" s="2" t="s">
        <v>22</v>
      </c>
      <c r="I19" s="9" t="s">
        <v>23</v>
      </c>
    </row>
    <row r="20" spans="4:9">
      <c r="E20" s="3" t="s">
        <v>26</v>
      </c>
      <c r="F20" s="75">
        <f>'SP 2 EOL efficientie '!E35</f>
        <v>0</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 xml:space="preserve"> ' 0270-reC&amp;Breken, per kg steenachtig (o.b.v. SBK Breken steenachtig MRPI)</v>
      </c>
      <c r="G27" s="3" t="s">
        <v>29</v>
      </c>
      <c r="H27" s="69" t="str">
        <f>'SP 4 recycling'!F7</f>
        <v xml:space="preserve">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'Grind 4-32, in en nabij Nederland, geproduceerd door Cascade-leden, A1-A3, cat. 2, (07-2028)</v>
      </c>
      <c r="G29" s="3" t="s">
        <v>29</v>
      </c>
      <c r="H29" s="69" t="str">
        <f>'SP 4 recycling'!F18</f>
        <v>volgens NL-PCR beton</v>
      </c>
      <c r="I29" s="9" t="s">
        <v>37</v>
      </c>
    </row>
    <row r="30" spans="4:9">
      <c r="D30" s="3"/>
      <c r="E30" s="3" t="s">
        <v>40</v>
      </c>
      <c r="F30" s="69">
        <f>'SP 4 recycling'!E37</f>
        <v>1</v>
      </c>
      <c r="G30" s="3" t="s">
        <v>17</v>
      </c>
      <c r="H30" s="69" t="s">
        <v>294</v>
      </c>
      <c r="I30" s="9" t="s">
        <v>37</v>
      </c>
    </row>
    <row r="31" spans="4:9">
      <c r="D31" s="3"/>
      <c r="E31" s="3"/>
      <c r="F31" s="3"/>
      <c r="G31" s="3"/>
      <c r="H31" s="79"/>
      <c r="I31" s="3"/>
    </row>
    <row r="32" spans="4:9" ht="11" thickBot="1">
      <c r="D32" s="5" t="s">
        <v>41</v>
      </c>
      <c r="E32" s="3" t="s">
        <v>42</v>
      </c>
      <c r="F32" s="71" t="str">
        <f>'SP 5 AVI'!E15</f>
        <v/>
      </c>
      <c r="G32" s="3" t="s">
        <v>43</v>
      </c>
      <c r="H32" s="72" t="str">
        <f>'SP 5 AVI'!$F$15</f>
        <v/>
      </c>
      <c r="I32" s="9" t="s">
        <v>44</v>
      </c>
    </row>
    <row r="33" spans="4:9" ht="10.5" thickTop="1">
      <c r="E33" s="3" t="s">
        <v>45</v>
      </c>
      <c r="F33" s="71" t="str">
        <f>'SP 5 AVI'!E18</f>
        <v/>
      </c>
      <c r="G33" s="3" t="s">
        <v>29</v>
      </c>
      <c r="H33" s="72" t="str">
        <f>'SP 5 AVI'!$F$18</f>
        <v/>
      </c>
      <c r="I33" s="9"/>
    </row>
    <row r="34" spans="4:9">
      <c r="E34" s="3" t="s">
        <v>46</v>
      </c>
      <c r="F34" s="2" t="s">
        <v>47</v>
      </c>
      <c r="G34" s="3"/>
      <c r="H34" s="2"/>
      <c r="I34" s="3" t="s">
        <v>48</v>
      </c>
    </row>
    <row r="35" spans="4:9">
      <c r="D35" s="3"/>
      <c r="E35" s="3"/>
      <c r="F35" s="3"/>
      <c r="G35" s="3"/>
      <c r="H35" s="3"/>
      <c r="I35" s="3"/>
    </row>
    <row r="36" spans="4:9" ht="11" thickBot="1">
      <c r="D36" s="5" t="s">
        <v>49</v>
      </c>
      <c r="E36" s="3" t="s">
        <v>50</v>
      </c>
      <c r="F36" s="2"/>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91</v>
      </c>
      <c r="F79" s="92"/>
      <c r="G79" s="92"/>
      <c r="H79" s="92"/>
      <c r="I79" s="92"/>
      <c r="J79" s="92"/>
      <c r="K79" s="92"/>
      <c r="L79" s="92"/>
      <c r="M79" s="92"/>
    </row>
  </sheetData>
  <mergeCells count="35">
    <mergeCell ref="G68:K68"/>
    <mergeCell ref="G71:K71"/>
    <mergeCell ref="G74:K74"/>
    <mergeCell ref="E78:M78"/>
    <mergeCell ref="E79:M79"/>
    <mergeCell ref="G65:K65"/>
    <mergeCell ref="E42:M42"/>
    <mergeCell ref="E44:M44"/>
    <mergeCell ref="E45:M45"/>
    <mergeCell ref="E46:M46"/>
    <mergeCell ref="E48:M48"/>
    <mergeCell ref="E49:M49"/>
    <mergeCell ref="E50:M50"/>
    <mergeCell ref="G53:K53"/>
    <mergeCell ref="G56:K56"/>
    <mergeCell ref="G59:K59"/>
    <mergeCell ref="G62:K62"/>
    <mergeCell ref="E41:M41"/>
    <mergeCell ref="E21:M21"/>
    <mergeCell ref="E22:M22"/>
    <mergeCell ref="E23:M23"/>
    <mergeCell ref="E25:M25"/>
    <mergeCell ref="E26:M26"/>
    <mergeCell ref="E27:M27"/>
    <mergeCell ref="E31:M31"/>
    <mergeCell ref="E36:M36"/>
    <mergeCell ref="E37:M37"/>
    <mergeCell ref="E38:M38"/>
    <mergeCell ref="E40:M40"/>
    <mergeCell ref="E19:M19"/>
    <mergeCell ref="E13:M13"/>
    <mergeCell ref="E14:M14"/>
    <mergeCell ref="E15:M15"/>
    <mergeCell ref="E17:M17"/>
    <mergeCell ref="E18:M18"/>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58" workbookViewId="0">
      <selection activeCell="E79" sqref="E79:M79"/>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t="s">
        <v>288</v>
      </c>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t="s">
        <v>289</v>
      </c>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t="s">
        <v>290</v>
      </c>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t="s">
        <v>291</v>
      </c>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298</v>
      </c>
      <c r="F79" s="92"/>
      <c r="G79" s="92"/>
      <c r="H79" s="92"/>
      <c r="I79" s="92"/>
      <c r="J79" s="92"/>
      <c r="K79" s="92"/>
      <c r="L79" s="92"/>
      <c r="M79" s="92"/>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41" workbookViewId="0">
      <selection activeCell="G66" sqref="G66"/>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3" t="s">
        <v>96</v>
      </c>
      <c r="F8" s="83"/>
      <c r="G8" s="83"/>
      <c r="H8" s="83"/>
      <c r="K8" s="27" t="s">
        <v>97</v>
      </c>
    </row>
    <row r="9" spans="2:24">
      <c r="E9" s="83"/>
      <c r="F9" s="83"/>
      <c r="G9" s="83"/>
      <c r="H9" s="83"/>
    </row>
    <row r="10" spans="2:24">
      <c r="E10" s="83"/>
      <c r="F10" s="83"/>
      <c r="G10" s="83"/>
      <c r="H10" s="83"/>
    </row>
    <row r="11" spans="2:24">
      <c r="E11" s="83"/>
      <c r="F11" s="83"/>
      <c r="G11" s="83"/>
      <c r="H11" s="83"/>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3" t="s">
        <v>120</v>
      </c>
      <c r="F24" s="95"/>
      <c r="G24" s="95"/>
      <c r="H24" s="95"/>
    </row>
    <row r="25" spans="4:8">
      <c r="E25" s="95"/>
      <c r="F25" s="95"/>
      <c r="G25" s="95"/>
      <c r="H25" s="95"/>
    </row>
    <row r="26" spans="4:8">
      <c r="E26" s="95"/>
      <c r="F26" s="95"/>
      <c r="G26" s="95"/>
      <c r="H26" s="95"/>
    </row>
    <row r="27" spans="4:8" ht="40" customHeight="1">
      <c r="E27" s="95"/>
      <c r="F27" s="95"/>
      <c r="G27" s="95"/>
      <c r="H27" s="95"/>
    </row>
    <row r="29" spans="4:8" ht="10.5">
      <c r="D29" s="8" t="s">
        <v>121</v>
      </c>
      <c r="E29" s="8" t="s">
        <v>122</v>
      </c>
    </row>
    <row r="30" spans="4:8">
      <c r="E30" s="83" t="s">
        <v>123</v>
      </c>
      <c r="F30" s="95"/>
      <c r="G30" s="95"/>
      <c r="H30" s="95"/>
    </row>
    <row r="31" spans="4:8">
      <c r="E31" s="95"/>
      <c r="F31" s="95"/>
      <c r="G31" s="95"/>
      <c r="H31" s="95"/>
    </row>
    <row r="32" spans="4:8">
      <c r="E32" s="95"/>
      <c r="F32" s="95"/>
      <c r="G32" s="95"/>
      <c r="H32" s="95"/>
    </row>
    <row r="33" spans="4:11">
      <c r="E33" s="95"/>
      <c r="F33" s="95"/>
      <c r="G33" s="95"/>
      <c r="H33" s="95"/>
    </row>
    <row r="34" spans="4:11" ht="147" customHeight="1">
      <c r="E34" s="95"/>
      <c r="F34" s="95"/>
      <c r="G34" s="95"/>
      <c r="H34" s="95"/>
    </row>
    <row r="35" spans="4:11" ht="11.15" customHeight="1"/>
    <row r="36" spans="4:11" ht="12" customHeight="1">
      <c r="D36" s="8" t="s">
        <v>124</v>
      </c>
      <c r="E36" s="8" t="s">
        <v>125</v>
      </c>
    </row>
    <row r="37" spans="4:11" ht="10" customHeight="1">
      <c r="E37" s="83" t="s">
        <v>126</v>
      </c>
      <c r="F37" s="95"/>
      <c r="G37" s="95"/>
      <c r="H37" s="95"/>
    </row>
    <row r="38" spans="4:11">
      <c r="E38" s="95"/>
      <c r="F38" s="95"/>
      <c r="G38" s="95"/>
      <c r="H38" s="95"/>
    </row>
    <row r="39" spans="4:11">
      <c r="E39" s="95"/>
      <c r="F39" s="95"/>
      <c r="G39" s="95"/>
      <c r="H39" s="95"/>
    </row>
    <row r="40" spans="4:11" ht="80.5" customHeight="1">
      <c r="E40" s="95"/>
      <c r="F40" s="95"/>
      <c r="G40" s="95"/>
      <c r="H40" s="95"/>
    </row>
    <row r="41" spans="4:11">
      <c r="K41" t="s">
        <v>127</v>
      </c>
    </row>
    <row r="43" spans="4:11" ht="15">
      <c r="D43" s="39" t="s">
        <v>128</v>
      </c>
      <c r="E43" s="39" t="s">
        <v>129</v>
      </c>
      <c r="F43" s="39"/>
      <c r="G43" s="39"/>
      <c r="H43" s="39"/>
    </row>
    <row r="44" spans="4:11" ht="15">
      <c r="D44" s="39"/>
      <c r="E44" t="s">
        <v>130</v>
      </c>
      <c r="F44" s="39"/>
      <c r="G44" s="39"/>
      <c r="H44" s="39"/>
    </row>
    <row r="45" spans="4:11" ht="11" thickBot="1">
      <c r="E45" s="96" t="s">
        <v>131</v>
      </c>
      <c r="F45" s="97"/>
      <c r="G45" s="28" t="s">
        <v>132</v>
      </c>
      <c r="H45" s="28" t="s">
        <v>6</v>
      </c>
    </row>
    <row r="46" spans="4:11" ht="10.5" thickTop="1">
      <c r="E46" s="98" t="s">
        <v>133</v>
      </c>
      <c r="F46" s="99"/>
      <c r="G46" s="70" t="s">
        <v>295</v>
      </c>
      <c r="H46" s="70"/>
    </row>
    <row r="47" spans="4:11">
      <c r="E47" s="93" t="s">
        <v>14</v>
      </c>
      <c r="F47" s="94"/>
      <c r="G47" s="70" t="s">
        <v>134</v>
      </c>
      <c r="H47" s="70" t="s">
        <v>134</v>
      </c>
    </row>
    <row r="48" spans="4:11">
      <c r="E48" s="93" t="s">
        <v>15</v>
      </c>
      <c r="F48" s="94"/>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ht="40">
      <c r="E53" s="35" t="s">
        <v>105</v>
      </c>
      <c r="F53" s="40">
        <v>0.97</v>
      </c>
      <c r="G53" s="23"/>
      <c r="H53" s="23" t="s">
        <v>296</v>
      </c>
    </row>
    <row r="54" spans="5:8">
      <c r="E54" s="35" t="s">
        <v>27</v>
      </c>
      <c r="F54" s="40">
        <v>0</v>
      </c>
      <c r="G54" s="23"/>
      <c r="H54" s="23"/>
    </row>
    <row r="55" spans="5:8">
      <c r="E55" s="35" t="s">
        <v>92</v>
      </c>
      <c r="F55" s="40">
        <v>0.03</v>
      </c>
      <c r="G55" s="23"/>
      <c r="H55" s="23" t="s">
        <v>299</v>
      </c>
    </row>
    <row r="56" spans="5:8">
      <c r="E56" s="35" t="s">
        <v>138</v>
      </c>
      <c r="F56" s="40">
        <v>0</v>
      </c>
      <c r="G56" s="23"/>
      <c r="H56" s="23"/>
    </row>
    <row r="57" spans="5:8">
      <c r="E57" s="35" t="s">
        <v>116</v>
      </c>
      <c r="F57" s="40">
        <v>0</v>
      </c>
      <c r="G57" s="23"/>
      <c r="H57" s="23"/>
    </row>
    <row r="58" spans="5:8" ht="10.5">
      <c r="E58" s="41" t="s">
        <v>139</v>
      </c>
      <c r="F58" s="42">
        <f>SUM(F54:F57)</f>
        <v>0.03</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8" workbookViewId="0">
      <selection activeCell="F28" sqref="F28"/>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0" t="s">
        <v>143</v>
      </c>
      <c r="E7" s="100"/>
      <c r="F7" s="100"/>
    </row>
    <row r="8" spans="2:18">
      <c r="C8" s="44"/>
      <c r="D8" s="100"/>
      <c r="E8" s="100"/>
      <c r="F8" s="100"/>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0.97</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0.03</v>
      </c>
      <c r="F13" s="50" t="s">
        <v>150</v>
      </c>
      <c r="J13" s="35" t="s">
        <v>152</v>
      </c>
      <c r="K13" s="48">
        <v>0.5</v>
      </c>
      <c r="L13" s="50" t="s">
        <v>150</v>
      </c>
    </row>
    <row r="14" spans="2:18" ht="20">
      <c r="D14" s="35" t="s">
        <v>153</v>
      </c>
      <c r="E14" s="48">
        <f>'SP 1 Verdeling EOL'!F56</f>
        <v>0</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1" t="s">
        <v>157</v>
      </c>
      <c r="E18" s="101"/>
      <c r="F18" s="101"/>
      <c r="J18" s="101"/>
      <c r="K18" s="101"/>
      <c r="L18" s="101"/>
    </row>
    <row r="19" spans="1:12" ht="36" customHeight="1">
      <c r="D19" s="101"/>
      <c r="E19" s="101"/>
      <c r="F19" s="101"/>
      <c r="J19" s="101"/>
      <c r="K19" s="101"/>
      <c r="L19" s="101"/>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t="s">
        <v>282</v>
      </c>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0.97</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0.03</v>
      </c>
      <c r="F33" s="53" t="s">
        <v>184</v>
      </c>
      <c r="J33" s="35" t="s">
        <v>183</v>
      </c>
      <c r="K33" s="48">
        <v>0.49519999999999997</v>
      </c>
      <c r="L33" s="53" t="s">
        <v>184</v>
      </c>
    </row>
    <row r="34" spans="4:12" ht="60">
      <c r="D34" s="35" t="s">
        <v>185</v>
      </c>
      <c r="E34" s="48">
        <f>E14*(1-E27)+E12*E23+E13*E25+E12*E22*E25-E12*E22*E25*E27-E13*E25*E27</f>
        <v>0</v>
      </c>
      <c r="F34" s="53" t="s">
        <v>186</v>
      </c>
      <c r="J34" s="35" t="s">
        <v>185</v>
      </c>
      <c r="K34" s="48">
        <v>0</v>
      </c>
      <c r="L34" s="53" t="s">
        <v>186</v>
      </c>
    </row>
    <row r="35" spans="4:12" ht="60">
      <c r="D35" s="35" t="s">
        <v>187</v>
      </c>
      <c r="E35" s="48">
        <f>E15+E12*E24+E13*E26+E14*E27+E12*E22*E25*E27+E13*E25*E27</f>
        <v>0</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2" t="s">
        <v>209</v>
      </c>
      <c r="E24" s="103"/>
      <c r="F24" s="103"/>
      <c r="G24" s="58"/>
    </row>
    <row r="26" spans="2:8" ht="10.5">
      <c r="C26" s="55" t="s">
        <v>210</v>
      </c>
      <c r="D26" s="83" t="s">
        <v>211</v>
      </c>
      <c r="E26" s="95"/>
      <c r="F26" s="95"/>
      <c r="G26" s="59"/>
    </row>
    <row r="27" spans="2:8" ht="30" customHeight="1">
      <c r="C27" s="55"/>
      <c r="D27" s="83" t="s">
        <v>212</v>
      </c>
      <c r="E27" s="83"/>
      <c r="F27" s="83"/>
      <c r="G27" s="57"/>
    </row>
    <row r="28" spans="2:8" ht="106" customHeight="1">
      <c r="C28" s="55" t="s">
        <v>213</v>
      </c>
      <c r="D28" s="83" t="s">
        <v>214</v>
      </c>
      <c r="E28" s="83"/>
      <c r="F28" s="83"/>
      <c r="G28" s="57"/>
    </row>
    <row r="29" spans="2:8" ht="50.15" customHeight="1">
      <c r="C29" s="55" t="s">
        <v>215</v>
      </c>
      <c r="D29" s="83" t="s">
        <v>216</v>
      </c>
      <c r="E29" s="83"/>
      <c r="F29" s="83"/>
      <c r="G29" s="57"/>
    </row>
    <row r="30" spans="2:8" ht="50.15" customHeight="1">
      <c r="C30" s="55" t="s">
        <v>217</v>
      </c>
      <c r="D30" s="83" t="s">
        <v>218</v>
      </c>
      <c r="E30" s="83"/>
      <c r="F30" s="83"/>
      <c r="G30" s="57"/>
    </row>
    <row r="31" spans="2:8" ht="10.5">
      <c r="C31" s="55" t="s">
        <v>219</v>
      </c>
      <c r="D31" s="83" t="s">
        <v>220</v>
      </c>
      <c r="E31" s="83"/>
      <c r="F31" s="83"/>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workbookViewId="0">
      <selection activeCell="G30" sqref="G30"/>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21" thickTop="1">
      <c r="D7" t="s">
        <v>231</v>
      </c>
      <c r="E7" s="70" t="s">
        <v>283</v>
      </c>
      <c r="F7" s="70" t="s">
        <v>91</v>
      </c>
    </row>
    <row r="8" spans="2:22" ht="60.5">
      <c r="D8" s="68" t="s">
        <v>232</v>
      </c>
      <c r="E8" s="70" t="s">
        <v>284</v>
      </c>
      <c r="F8" s="70" t="s">
        <v>91</v>
      </c>
    </row>
    <row r="10" spans="2:22" ht="15.5" thickBot="1">
      <c r="B10" s="24"/>
      <c r="C10" s="24" t="s">
        <v>55</v>
      </c>
      <c r="D10" s="24" t="s">
        <v>233</v>
      </c>
      <c r="E10" s="24"/>
      <c r="F10" s="24"/>
      <c r="I10" s="25"/>
    </row>
    <row r="12" spans="2:22" ht="10.5">
      <c r="C12" s="55"/>
      <c r="D12" s="83" t="s">
        <v>197</v>
      </c>
      <c r="E12" s="83"/>
      <c r="F12" s="83"/>
      <c r="G12" s="56"/>
    </row>
    <row r="13" spans="2:22" ht="10.5">
      <c r="C13" s="55"/>
      <c r="D13" s="44"/>
      <c r="E13" s="44"/>
      <c r="F13" s="44"/>
      <c r="G13" s="44"/>
    </row>
    <row r="14" spans="2:22" ht="23.5" customHeight="1">
      <c r="C14" s="55" t="s">
        <v>234</v>
      </c>
      <c r="D14" s="83" t="s">
        <v>235</v>
      </c>
      <c r="E14" s="83"/>
      <c r="F14" s="83"/>
      <c r="G14" s="57"/>
    </row>
    <row r="15" spans="2:22" ht="32.5" customHeight="1">
      <c r="C15" s="55" t="s">
        <v>236</v>
      </c>
      <c r="D15" s="83" t="s">
        <v>201</v>
      </c>
      <c r="E15" s="83"/>
      <c r="F15" s="83"/>
      <c r="G15" s="57"/>
    </row>
    <row r="16" spans="2:22" ht="50.5" customHeight="1">
      <c r="C16" s="55" t="s">
        <v>237</v>
      </c>
      <c r="D16" s="83" t="s">
        <v>238</v>
      </c>
      <c r="E16" s="83"/>
      <c r="F16" s="83"/>
      <c r="G16" s="57"/>
    </row>
    <row r="17" spans="2:10" ht="11" thickBot="1">
      <c r="C17" s="55" t="s">
        <v>221</v>
      </c>
      <c r="D17" s="28" t="s">
        <v>239</v>
      </c>
      <c r="E17" s="28" t="s">
        <v>206</v>
      </c>
      <c r="F17" s="28" t="s">
        <v>6</v>
      </c>
      <c r="G17" s="28"/>
      <c r="H17" s="28"/>
    </row>
    <row r="18" spans="2:10" ht="20.5" thickTop="1">
      <c r="C18" s="55"/>
      <c r="D18" s="70" t="s">
        <v>285</v>
      </c>
      <c r="E18" s="23"/>
      <c r="F18" s="23" t="s">
        <v>292</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2" t="s">
        <v>241</v>
      </c>
      <c r="E22" s="103"/>
      <c r="F22" s="103"/>
      <c r="G22" s="58"/>
    </row>
    <row r="24" spans="2:10" ht="120" customHeight="1">
      <c r="C24" s="55" t="s">
        <v>210</v>
      </c>
      <c r="D24" s="83" t="s">
        <v>242</v>
      </c>
      <c r="E24" s="83"/>
      <c r="F24" s="83"/>
      <c r="G24" s="57"/>
    </row>
    <row r="25" spans="2:10" ht="10.5">
      <c r="C25" s="55" t="s">
        <v>213</v>
      </c>
      <c r="D25" s="83" t="s">
        <v>243</v>
      </c>
      <c r="E25" s="83"/>
      <c r="F25" s="83"/>
      <c r="G25" s="57"/>
    </row>
    <row r="26" spans="2:10" ht="52" customHeight="1">
      <c r="C26" s="55" t="s">
        <v>215</v>
      </c>
      <c r="D26" s="83" t="s">
        <v>244</v>
      </c>
      <c r="E26" s="83"/>
      <c r="F26" s="83"/>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t="s">
        <v>286</v>
      </c>
      <c r="E30" s="23">
        <v>2400</v>
      </c>
      <c r="F30" s="23">
        <v>2400</v>
      </c>
      <c r="G30" s="23"/>
      <c r="H30" s="42">
        <f>IF(E30="","",IF(F30/E30&gt;1,1,F30/E30))</f>
        <v>1</v>
      </c>
      <c r="I30" s="64"/>
      <c r="J30" s="42"/>
    </row>
    <row r="31" spans="2:10" ht="10.5">
      <c r="D31" s="23" t="s">
        <v>287</v>
      </c>
      <c r="E31" s="23">
        <v>12</v>
      </c>
      <c r="F31" s="23">
        <v>12</v>
      </c>
      <c r="G31" s="23"/>
      <c r="H31" s="42">
        <f t="shared" ref="H31:H34" si="0">IF(E31="","",IF(F31/E31&gt;1,1,F31/E31))</f>
        <v>1</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f>MIN(H30:H34)</f>
        <v>1</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1" sqref="D11:F1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3" t="s">
        <v>249</v>
      </c>
      <c r="E9" s="83"/>
      <c r="F9" s="83"/>
    </row>
    <row r="10" spans="2:9" ht="32.5" customHeight="1">
      <c r="C10" s="55" t="s">
        <v>236</v>
      </c>
      <c r="D10" s="83" t="s">
        <v>250</v>
      </c>
      <c r="E10" s="83"/>
      <c r="F10" s="83"/>
    </row>
    <row r="11" spans="2:9" ht="142.5" customHeight="1">
      <c r="C11" s="55" t="s">
        <v>202</v>
      </c>
      <c r="D11" s="83" t="s">
        <v>251</v>
      </c>
      <c r="E11" s="83"/>
      <c r="F11" s="83"/>
      <c r="I11" s="65" t="s">
        <v>252</v>
      </c>
    </row>
    <row r="13" spans="2:9" ht="10.5">
      <c r="C13" s="55" t="s">
        <v>221</v>
      </c>
    </row>
    <row r="14" spans="2:9" ht="11" thickBot="1">
      <c r="D14" s="28" t="s">
        <v>253</v>
      </c>
      <c r="E14" s="28" t="s">
        <v>254</v>
      </c>
      <c r="F14" s="28" t="s">
        <v>255</v>
      </c>
    </row>
    <row r="15" spans="2:9" ht="13.5" thickTop="1">
      <c r="C15" s="60"/>
      <c r="D15" s="23"/>
      <c r="E15" s="70" t="s">
        <v>134</v>
      </c>
      <c r="F15" s="70" t="s">
        <v>134</v>
      </c>
    </row>
    <row r="17" spans="4:6" ht="11" thickBot="1">
      <c r="D17" s="28" t="s">
        <v>256</v>
      </c>
      <c r="E17" s="28" t="s">
        <v>257</v>
      </c>
      <c r="F17" s="28" t="s">
        <v>258</v>
      </c>
    </row>
    <row r="18" spans="4:6" ht="10.5" thickTop="1">
      <c r="D18" s="70" t="s">
        <v>134</v>
      </c>
      <c r="E18" s="80" t="s">
        <v>134</v>
      </c>
      <c r="F18" s="70" t="s">
        <v>134</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0B7D0E-DE76-443C-BAB1-4CDACFBCD716}"/>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2025-11-16T18:46:37Z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